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2435" windowHeight="4170"/>
  </bookViews>
  <sheets>
    <sheet name="szabadsag" sheetId="1" r:id="rId1"/>
  </sheets>
  <calcPr calcId="145621"/>
</workbook>
</file>

<file path=xl/calcChain.xml><?xml version="1.0" encoding="utf-8"?>
<calcChain xmlns="http://schemas.openxmlformats.org/spreadsheetml/2006/main">
  <c r="M33" i="1" l="1"/>
  <c r="L33" i="1"/>
  <c r="E33" i="1"/>
  <c r="D33" i="1"/>
  <c r="M32" i="1"/>
  <c r="L32" i="1"/>
  <c r="K32" i="1"/>
  <c r="J32" i="1"/>
  <c r="I32" i="1"/>
  <c r="H32" i="1"/>
  <c r="G32" i="1"/>
  <c r="F32" i="1"/>
  <c r="E32" i="1"/>
  <c r="D32" i="1"/>
  <c r="C32" i="1"/>
  <c r="B32" i="1"/>
  <c r="N30" i="1"/>
  <c r="N29" i="1"/>
  <c r="C21" i="1"/>
  <c r="D21" i="1"/>
  <c r="E21" i="1"/>
  <c r="F21" i="1"/>
  <c r="G21" i="1"/>
  <c r="H21" i="1"/>
  <c r="I21" i="1"/>
  <c r="J21" i="1"/>
  <c r="K21" i="1"/>
  <c r="L21" i="1"/>
  <c r="M21" i="1"/>
  <c r="B21" i="1"/>
  <c r="C10" i="1"/>
  <c r="D10" i="1"/>
  <c r="E10" i="1"/>
  <c r="F10" i="1"/>
  <c r="G10" i="1"/>
  <c r="I10" i="1"/>
  <c r="J10" i="1"/>
  <c r="K10" i="1"/>
  <c r="L10" i="1"/>
  <c r="M10" i="1"/>
  <c r="M12" i="1" s="1"/>
  <c r="M13" i="1" s="1"/>
  <c r="M14" i="1" s="1"/>
  <c r="B10" i="1"/>
  <c r="N19" i="1"/>
  <c r="N18" i="1"/>
  <c r="N8" i="1"/>
  <c r="N7" i="1"/>
  <c r="L22" i="1"/>
  <c r="K22" i="1"/>
  <c r="K23" i="1" s="1"/>
  <c r="K24" i="1" s="1"/>
  <c r="K25" i="1" s="1"/>
  <c r="D22" i="1"/>
  <c r="C22" i="1"/>
  <c r="E11" i="1"/>
  <c r="F11" i="1"/>
  <c r="F12" i="1" s="1"/>
  <c r="F13" i="1" s="1"/>
  <c r="F14" i="1" s="1"/>
  <c r="M11" i="1"/>
  <c r="B11" i="1"/>
  <c r="B3" i="1"/>
  <c r="K33" i="1" s="1"/>
  <c r="K34" i="1" s="1"/>
  <c r="K35" i="1" s="1"/>
  <c r="K36" i="1" s="1"/>
  <c r="B2" i="1"/>
  <c r="H10" i="1" s="1"/>
  <c r="H12" i="1" l="1"/>
  <c r="H13" i="1" s="1"/>
  <c r="H14" i="1" s="1"/>
  <c r="F23" i="1"/>
  <c r="F24" i="1" s="1"/>
  <c r="F25" i="1" s="1"/>
  <c r="N10" i="1"/>
  <c r="L11" i="1"/>
  <c r="D11" i="1"/>
  <c r="E22" i="1"/>
  <c r="N22" i="1" s="1"/>
  <c r="M22" i="1"/>
  <c r="B34" i="1"/>
  <c r="B35" i="1" s="1"/>
  <c r="F33" i="1"/>
  <c r="F34" i="1" s="1"/>
  <c r="F35" i="1" s="1"/>
  <c r="F36" i="1" s="1"/>
  <c r="K11" i="1"/>
  <c r="K12" i="1" s="1"/>
  <c r="K13" i="1" s="1"/>
  <c r="K14" i="1" s="1"/>
  <c r="C11" i="1"/>
  <c r="C12" i="1" s="1"/>
  <c r="C13" i="1" s="1"/>
  <c r="C14" i="1" s="1"/>
  <c r="F22" i="1"/>
  <c r="G33" i="1"/>
  <c r="E12" i="1"/>
  <c r="E13" i="1" s="1"/>
  <c r="E14" i="1" s="1"/>
  <c r="J11" i="1"/>
  <c r="J12" i="1" s="1"/>
  <c r="J13" i="1" s="1"/>
  <c r="J14" i="1" s="1"/>
  <c r="G22" i="1"/>
  <c r="G23" i="1" s="1"/>
  <c r="G24" i="1" s="1"/>
  <c r="G25" i="1" s="1"/>
  <c r="D34" i="1"/>
  <c r="D35" i="1" s="1"/>
  <c r="D36" i="1" s="1"/>
  <c r="H33" i="1"/>
  <c r="H34" i="1" s="1"/>
  <c r="H35" i="1" s="1"/>
  <c r="H36" i="1" s="1"/>
  <c r="I11" i="1"/>
  <c r="H22" i="1"/>
  <c r="L23" i="1"/>
  <c r="L24" i="1" s="1"/>
  <c r="L25" i="1" s="1"/>
  <c r="D23" i="1"/>
  <c r="D24" i="1" s="1"/>
  <c r="D25" i="1" s="1"/>
  <c r="M34" i="1"/>
  <c r="M35" i="1" s="1"/>
  <c r="M36" i="1" s="1"/>
  <c r="I33" i="1"/>
  <c r="I34" i="1" s="1"/>
  <c r="I35" i="1" s="1"/>
  <c r="I36" i="1" s="1"/>
  <c r="H11" i="1"/>
  <c r="I22" i="1"/>
  <c r="I23" i="1" s="1"/>
  <c r="I24" i="1" s="1"/>
  <c r="I25" i="1" s="1"/>
  <c r="B33" i="1"/>
  <c r="N33" i="1" s="1"/>
  <c r="J33" i="1"/>
  <c r="J34" i="1" s="1"/>
  <c r="J35" i="1" s="1"/>
  <c r="J36" i="1" s="1"/>
  <c r="G11" i="1"/>
  <c r="G12" i="1" s="1"/>
  <c r="G13" i="1" s="1"/>
  <c r="G14" i="1" s="1"/>
  <c r="B22" i="1"/>
  <c r="J22" i="1"/>
  <c r="J23" i="1"/>
  <c r="J24" i="1" s="1"/>
  <c r="J25" i="1" s="1"/>
  <c r="C33" i="1"/>
  <c r="C34" i="1" s="1"/>
  <c r="C35" i="1" s="1"/>
  <c r="C36" i="1" s="1"/>
  <c r="L34" i="1"/>
  <c r="L35" i="1" s="1"/>
  <c r="L36" i="1" s="1"/>
  <c r="G34" i="1"/>
  <c r="G35" i="1" s="1"/>
  <c r="G36" i="1" s="1"/>
  <c r="E34" i="1"/>
  <c r="E35" i="1" s="1"/>
  <c r="E36" i="1" s="1"/>
  <c r="N32" i="1"/>
  <c r="M23" i="1"/>
  <c r="M24" i="1" s="1"/>
  <c r="M25" i="1" s="1"/>
  <c r="H23" i="1"/>
  <c r="H24" i="1" s="1"/>
  <c r="H25" i="1" s="1"/>
  <c r="E23" i="1"/>
  <c r="E24" i="1" s="1"/>
  <c r="E25" i="1" s="1"/>
  <c r="N21" i="1"/>
  <c r="C23" i="1"/>
  <c r="C24" i="1" s="1"/>
  <c r="C25" i="1" s="1"/>
  <c r="B23" i="1"/>
  <c r="D12" i="1"/>
  <c r="D13" i="1" s="1"/>
  <c r="D14" i="1" s="1"/>
  <c r="L12" i="1"/>
  <c r="L13" i="1" s="1"/>
  <c r="L14" i="1" s="1"/>
  <c r="I12" i="1"/>
  <c r="I13" i="1" s="1"/>
  <c r="I14" i="1" s="1"/>
  <c r="B12" i="1"/>
  <c r="N11" i="1" l="1"/>
  <c r="N34" i="1"/>
  <c r="B36" i="1"/>
  <c r="N35" i="1"/>
  <c r="N36" i="1" s="1"/>
  <c r="B13" i="1"/>
  <c r="N12" i="1"/>
  <c r="B24" i="1"/>
  <c r="N23" i="1"/>
  <c r="B14" i="1" l="1"/>
  <c r="N13" i="1"/>
  <c r="N14" i="1" s="1"/>
  <c r="B25" i="1"/>
  <c r="N24" i="1"/>
  <c r="N25" i="1" s="1"/>
</calcChain>
</file>

<file path=xl/sharedStrings.xml><?xml version="1.0" encoding="utf-8"?>
<sst xmlns="http://schemas.openxmlformats.org/spreadsheetml/2006/main" count="74" uniqueCount="31">
  <si>
    <t>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</si>
  <si>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</si>
  <si>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</si>
  <si>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</si>
  <si>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</si>
  <si>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</si>
  <si>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</si>
  <si>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</si>
  <si>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</si>
  <si>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</si>
  <si>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</si>
  <si>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</si>
  <si>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</si>
  <si>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Munkanapok száma
(ünnepnapokkal együtt)</t>
  </si>
  <si>
    <t>Havi alapbér</t>
  </si>
  <si>
    <t>Ft</t>
  </si>
  <si>
    <t>Egy órára járó alapbér</t>
  </si>
  <si>
    <t>Egy órára járó távolléti díj</t>
  </si>
  <si>
    <t>Munkanapra, ünnepre járó bér</t>
  </si>
  <si>
    <t>Szabadságra járó távolléti díj</t>
  </si>
  <si>
    <t>Összesen</t>
  </si>
  <si>
    <t>Különbözet</t>
  </si>
  <si>
    <t>Különbözet (%)</t>
  </si>
  <si>
    <t>Ft/óra</t>
  </si>
  <si>
    <t>Szabadság napjainak száma</t>
  </si>
  <si>
    <t>Éves</t>
  </si>
  <si>
    <t>SZABADSÁGOK KIVÉTELE EGYENLETESEN TÖRTÉNIK</t>
  </si>
  <si>
    <t>SZABADSÁGOK KIVÉTELE CSAK A DOLGOZÓK SZÁMÁRA KEDVEZŐ HÓNAPOKBAN TÖRTÉNIK</t>
  </si>
  <si>
    <t>SZABADSÁGOK KIVÉTELE CSAK A MUNKÁLTATÓ SZÁMÁRA KEDVEZŐ HÓNAPOKBAN TÖRTÉNIK</t>
  </si>
  <si>
    <t>munkavállaló számára kedvezőbb</t>
  </si>
  <si>
    <t>munkáltató számára kedvezőbb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</si>
</sst>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3" fontId="0" fillId="0" borderId="0" xfId="0" applyNumberForma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wrapText="1"/>
    </xf>
    <xf numFmtId="3" fontId="0" fillId="0" borderId="0" xfId="0" applyNumberFormat="1" applyBorder="1"/>
    <xf numFmtId="3" fontId="0" fillId="0" borderId="5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3" borderId="0" xfId="0" applyFill="1"/>
    <xf numFmtId="0" fontId="0" fillId="2" borderId="0" xfId="0" applyFill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view="pageLayout" topLeftCell="A19" zoomScaleNormal="100" workbookViewId="0">
      <selection activeCell="O30" sqref="O30"/>
    </sheetView>
  </sheetViews>
  <sheetFormatPr defaultRowHeight="15" x14ac:dyDescent="0.25"/>
  <cols>
    <col min="1" max="1" width="30.5703125" customWidth="1"/>
    <col min="3" max="4" width="7.85546875" bestFit="1" customWidth="1"/>
    <col min="5" max="8" width="7.42578125" bestFit="1" customWidth="1"/>
    <col min="9" max="9" width="10" bestFit="1" customWidth="1"/>
    <col min="10" max="10" width="11.7109375" bestFit="1" customWidth="1"/>
    <col min="11" max="11" width="8.28515625" bestFit="1" customWidth="1"/>
    <col min="12" max="12" width="10.42578125" bestFit="1" customWidth="1"/>
    <col min="13" max="13" width="10.140625" bestFit="1" customWidth="1"/>
    <col min="14" max="14" width="8.85546875" bestFit="1" customWidth="1"/>
  </cols>
  <sheetData>
    <row r="1" spans="1:14" x14ac:dyDescent="0.25">
      <c r="A1" t="s">
        <v>14</v>
      </c>
      <c r="B1" s="2">
        <v>100000</v>
      </c>
      <c r="C1" t="s">
        <v>15</v>
      </c>
    </row>
    <row r="2" spans="1:14" x14ac:dyDescent="0.25">
      <c r="A2" t="s">
        <v>16</v>
      </c>
      <c r="B2">
        <f>$B$1/174</f>
        <v>574.71264367816093</v>
      </c>
      <c r="C2" t="s">
        <v>23</v>
      </c>
    </row>
    <row r="3" spans="1:14" x14ac:dyDescent="0.25">
      <c r="A3" t="s">
        <v>17</v>
      </c>
      <c r="B3">
        <f>$B$1/174</f>
        <v>574.71264367816093</v>
      </c>
      <c r="C3" t="s">
        <v>23</v>
      </c>
    </row>
    <row r="4" spans="1:14" ht="15.75" thickBot="1" x14ac:dyDescent="0.3"/>
    <row r="5" spans="1:14" x14ac:dyDescent="0.25">
      <c r="A5" s="3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x14ac:dyDescent="0.25">
      <c r="A6" s="6" t="s">
        <v>0</v>
      </c>
      <c r="B6" s="7" t="s">
        <v>1</v>
      </c>
      <c r="C6" s="8" t="s">
        <v>2</v>
      </c>
      <c r="D6" s="8" t="s">
        <v>3</v>
      </c>
      <c r="E6" s="7" t="s">
        <v>4</v>
      </c>
      <c r="F6" s="7" t="s">
        <v>5</v>
      </c>
      <c r="G6" s="8" t="s">
        <v>6</v>
      </c>
      <c r="H6" s="7" t="s">
        <v>7</v>
      </c>
      <c r="I6" s="7" t="s">
        <v>8</v>
      </c>
      <c r="J6" s="8" t="s">
        <v>9</v>
      </c>
      <c r="K6" s="7" t="s">
        <v>10</v>
      </c>
      <c r="L6" s="8" t="s">
        <v>11</v>
      </c>
      <c r="M6" s="7" t="s">
        <v>12</v>
      </c>
      <c r="N6" s="9" t="s">
        <v>25</v>
      </c>
    </row>
    <row r="7" spans="1:14" ht="30" x14ac:dyDescent="0.25">
      <c r="A7" s="10" t="s">
        <v>13</v>
      </c>
      <c r="B7" s="11">
        <v>23</v>
      </c>
      <c r="C7" s="11">
        <v>20</v>
      </c>
      <c r="D7" s="11">
        <v>21</v>
      </c>
      <c r="E7" s="11">
        <v>22</v>
      </c>
      <c r="F7" s="11">
        <v>23</v>
      </c>
      <c r="G7" s="11">
        <v>20</v>
      </c>
      <c r="H7" s="11">
        <v>23</v>
      </c>
      <c r="I7" s="11">
        <v>22</v>
      </c>
      <c r="J7" s="11">
        <v>21</v>
      </c>
      <c r="K7" s="11">
        <v>23</v>
      </c>
      <c r="L7" s="11">
        <v>21</v>
      </c>
      <c r="M7" s="11">
        <v>22</v>
      </c>
      <c r="N7" s="12">
        <f>SUM(B7:M7)</f>
        <v>261</v>
      </c>
    </row>
    <row r="8" spans="1:14" x14ac:dyDescent="0.25">
      <c r="A8" s="13" t="s">
        <v>24</v>
      </c>
      <c r="B8" s="11">
        <v>2</v>
      </c>
      <c r="C8" s="11">
        <v>2</v>
      </c>
      <c r="D8" s="11">
        <v>2</v>
      </c>
      <c r="E8" s="11">
        <v>2</v>
      </c>
      <c r="F8" s="11">
        <v>2</v>
      </c>
      <c r="G8" s="11">
        <v>2</v>
      </c>
      <c r="H8" s="11">
        <v>2</v>
      </c>
      <c r="I8" s="11">
        <v>2</v>
      </c>
      <c r="J8" s="11">
        <v>2</v>
      </c>
      <c r="K8" s="11">
        <v>2</v>
      </c>
      <c r="L8" s="11">
        <v>2</v>
      </c>
      <c r="M8" s="11">
        <v>2</v>
      </c>
      <c r="N8" s="12">
        <f>SUM(B8:M8)</f>
        <v>24</v>
      </c>
    </row>
    <row r="9" spans="1:14" x14ac:dyDescent="0.25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4"/>
    </row>
    <row r="10" spans="1:14" x14ac:dyDescent="0.25">
      <c r="A10" s="13" t="s">
        <v>18</v>
      </c>
      <c r="B10" s="11">
        <f>IF(B8&gt;0,(B7-B8)*$B$2*8,$B$1)</f>
        <v>96551.724137931044</v>
      </c>
      <c r="C10" s="11">
        <f t="shared" ref="C10:M10" si="0">IF(C8&gt;0,(C7-C8)*$B$2*8,$B$1)</f>
        <v>82758.620689655174</v>
      </c>
      <c r="D10" s="11">
        <f t="shared" si="0"/>
        <v>87356.321839080454</v>
      </c>
      <c r="E10" s="11">
        <f t="shared" si="0"/>
        <v>91954.022988505749</v>
      </c>
      <c r="F10" s="11">
        <f t="shared" si="0"/>
        <v>96551.724137931044</v>
      </c>
      <c r="G10" s="11">
        <f t="shared" si="0"/>
        <v>82758.620689655174</v>
      </c>
      <c r="H10" s="11">
        <f t="shared" si="0"/>
        <v>96551.724137931044</v>
      </c>
      <c r="I10" s="11">
        <f t="shared" si="0"/>
        <v>91954.022988505749</v>
      </c>
      <c r="J10" s="11">
        <f t="shared" si="0"/>
        <v>87356.321839080454</v>
      </c>
      <c r="K10" s="11">
        <f t="shared" si="0"/>
        <v>96551.724137931044</v>
      </c>
      <c r="L10" s="11">
        <f t="shared" si="0"/>
        <v>87356.321839080454</v>
      </c>
      <c r="M10" s="11">
        <f t="shared" si="0"/>
        <v>91954.022988505749</v>
      </c>
      <c r="N10" s="12">
        <f>SUM(B10:M10)</f>
        <v>1089655.1724137929</v>
      </c>
    </row>
    <row r="11" spans="1:14" x14ac:dyDescent="0.25">
      <c r="A11" s="13" t="s">
        <v>19</v>
      </c>
      <c r="B11" s="11">
        <f>B8*$B$3*8</f>
        <v>9195.4022988505749</v>
      </c>
      <c r="C11" s="11">
        <f t="shared" ref="C11:M11" si="1">C8*$B$3*8</f>
        <v>9195.4022988505749</v>
      </c>
      <c r="D11" s="11">
        <f t="shared" si="1"/>
        <v>9195.4022988505749</v>
      </c>
      <c r="E11" s="11">
        <f t="shared" si="1"/>
        <v>9195.4022988505749</v>
      </c>
      <c r="F11" s="11">
        <f t="shared" si="1"/>
        <v>9195.4022988505749</v>
      </c>
      <c r="G11" s="11">
        <f t="shared" si="1"/>
        <v>9195.4022988505749</v>
      </c>
      <c r="H11" s="11">
        <f t="shared" si="1"/>
        <v>9195.4022988505749</v>
      </c>
      <c r="I11" s="11">
        <f t="shared" si="1"/>
        <v>9195.4022988505749</v>
      </c>
      <c r="J11" s="11">
        <f t="shared" si="1"/>
        <v>9195.4022988505749</v>
      </c>
      <c r="K11" s="11">
        <f t="shared" si="1"/>
        <v>9195.4022988505749</v>
      </c>
      <c r="L11" s="11">
        <f t="shared" si="1"/>
        <v>9195.4022988505749</v>
      </c>
      <c r="M11" s="11">
        <f t="shared" si="1"/>
        <v>9195.4022988505749</v>
      </c>
      <c r="N11" s="12">
        <f t="shared" ref="N11:N13" si="2">SUM(B11:M11)</f>
        <v>110344.8275862069</v>
      </c>
    </row>
    <row r="12" spans="1:14" x14ac:dyDescent="0.25">
      <c r="A12" s="13" t="s">
        <v>20</v>
      </c>
      <c r="B12" s="11">
        <f>SUM(B10:B11)</f>
        <v>105747.12643678162</v>
      </c>
      <c r="C12" s="11">
        <f t="shared" ref="C12:M12" si="3">SUM(C10:C11)</f>
        <v>91954.022988505749</v>
      </c>
      <c r="D12" s="11">
        <f t="shared" si="3"/>
        <v>96551.724137931029</v>
      </c>
      <c r="E12" s="11">
        <f t="shared" si="3"/>
        <v>101149.42528735632</v>
      </c>
      <c r="F12" s="11">
        <f t="shared" si="3"/>
        <v>105747.12643678162</v>
      </c>
      <c r="G12" s="11">
        <f t="shared" si="3"/>
        <v>91954.022988505749</v>
      </c>
      <c r="H12" s="11">
        <f t="shared" si="3"/>
        <v>105747.12643678162</v>
      </c>
      <c r="I12" s="11">
        <f t="shared" si="3"/>
        <v>101149.42528735632</v>
      </c>
      <c r="J12" s="11">
        <f t="shared" si="3"/>
        <v>96551.724137931029</v>
      </c>
      <c r="K12" s="11">
        <f t="shared" si="3"/>
        <v>105747.12643678162</v>
      </c>
      <c r="L12" s="11">
        <f t="shared" si="3"/>
        <v>96551.724137931029</v>
      </c>
      <c r="M12" s="11">
        <f t="shared" si="3"/>
        <v>101149.42528735632</v>
      </c>
      <c r="N12" s="12">
        <f t="shared" si="2"/>
        <v>1200000</v>
      </c>
    </row>
    <row r="13" spans="1:14" x14ac:dyDescent="0.25">
      <c r="A13" s="13" t="s">
        <v>21</v>
      </c>
      <c r="B13" s="11">
        <f>B12-$B$1</f>
        <v>5747.1264367816184</v>
      </c>
      <c r="C13" s="11">
        <f t="shared" ref="C13:M13" si="4">C12-$B$1</f>
        <v>-8045.9770114942512</v>
      </c>
      <c r="D13" s="11">
        <f t="shared" si="4"/>
        <v>-3448.275862068971</v>
      </c>
      <c r="E13" s="11">
        <f t="shared" si="4"/>
        <v>1149.4252873563237</v>
      </c>
      <c r="F13" s="11">
        <f t="shared" si="4"/>
        <v>5747.1264367816184</v>
      </c>
      <c r="G13" s="11">
        <f t="shared" si="4"/>
        <v>-8045.9770114942512</v>
      </c>
      <c r="H13" s="11">
        <f t="shared" si="4"/>
        <v>5747.1264367816184</v>
      </c>
      <c r="I13" s="11">
        <f t="shared" si="4"/>
        <v>1149.4252873563237</v>
      </c>
      <c r="J13" s="11">
        <f t="shared" si="4"/>
        <v>-3448.275862068971</v>
      </c>
      <c r="K13" s="11">
        <f t="shared" si="4"/>
        <v>5747.1264367816184</v>
      </c>
      <c r="L13" s="11">
        <f t="shared" si="4"/>
        <v>-3448.275862068971</v>
      </c>
      <c r="M13" s="11">
        <f t="shared" si="4"/>
        <v>1149.4252873563237</v>
      </c>
      <c r="N13" s="12">
        <f t="shared" si="2"/>
        <v>2.9103830456733704E-11</v>
      </c>
    </row>
    <row r="14" spans="1:14" ht="15.75" thickBot="1" x14ac:dyDescent="0.3">
      <c r="A14" s="15" t="s">
        <v>22</v>
      </c>
      <c r="B14" s="16">
        <f>B13/$B$1</f>
        <v>5.7471264367816181E-2</v>
      </c>
      <c r="C14" s="16">
        <f t="shared" ref="C14:M14" si="5">C13/$B$1</f>
        <v>-8.0459770114942514E-2</v>
      </c>
      <c r="D14" s="16">
        <f t="shared" si="5"/>
        <v>-3.448275862068971E-2</v>
      </c>
      <c r="E14" s="16">
        <f t="shared" si="5"/>
        <v>1.1494252873563237E-2</v>
      </c>
      <c r="F14" s="16">
        <f t="shared" si="5"/>
        <v>5.7471264367816181E-2</v>
      </c>
      <c r="G14" s="16">
        <f t="shared" si="5"/>
        <v>-8.0459770114942514E-2</v>
      </c>
      <c r="H14" s="16">
        <f t="shared" si="5"/>
        <v>5.7471264367816181E-2</v>
      </c>
      <c r="I14" s="16">
        <f t="shared" si="5"/>
        <v>1.1494252873563237E-2</v>
      </c>
      <c r="J14" s="16">
        <f t="shared" si="5"/>
        <v>-3.448275862068971E-2</v>
      </c>
      <c r="K14" s="16">
        <f t="shared" si="5"/>
        <v>5.7471264367816181E-2</v>
      </c>
      <c r="L14" s="16">
        <f t="shared" si="5"/>
        <v>-3.448275862068971E-2</v>
      </c>
      <c r="M14" s="16">
        <f t="shared" si="5"/>
        <v>1.1494252873563237E-2</v>
      </c>
      <c r="N14" s="17">
        <f>N13/(12*$B$1)</f>
        <v>2.4253192047278086E-17</v>
      </c>
    </row>
    <row r="15" spans="1:14" ht="15.75" thickBot="1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3" t="s">
        <v>27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x14ac:dyDescent="0.25">
      <c r="A17" s="6" t="s">
        <v>0</v>
      </c>
      <c r="B17" s="7" t="s">
        <v>1</v>
      </c>
      <c r="C17" s="8" t="s">
        <v>2</v>
      </c>
      <c r="D17" s="8" t="s">
        <v>3</v>
      </c>
      <c r="E17" s="7" t="s">
        <v>4</v>
      </c>
      <c r="F17" s="7" t="s">
        <v>5</v>
      </c>
      <c r="G17" s="8" t="s">
        <v>6</v>
      </c>
      <c r="H17" s="7" t="s">
        <v>7</v>
      </c>
      <c r="I17" s="7" t="s">
        <v>8</v>
      </c>
      <c r="J17" s="8" t="s">
        <v>9</v>
      </c>
      <c r="K17" s="7" t="s">
        <v>10</v>
      </c>
      <c r="L17" s="8" t="s">
        <v>11</v>
      </c>
      <c r="M17" s="7" t="s">
        <v>12</v>
      </c>
      <c r="N17" s="9" t="s">
        <v>25</v>
      </c>
    </row>
    <row r="18" spans="1:14" ht="30" x14ac:dyDescent="0.25">
      <c r="A18" s="10" t="s">
        <v>13</v>
      </c>
      <c r="B18" s="11">
        <v>23</v>
      </c>
      <c r="C18" s="11">
        <v>20</v>
      </c>
      <c r="D18" s="11">
        <v>21</v>
      </c>
      <c r="E18" s="11">
        <v>22</v>
      </c>
      <c r="F18" s="11">
        <v>23</v>
      </c>
      <c r="G18" s="11">
        <v>20</v>
      </c>
      <c r="H18" s="11">
        <v>23</v>
      </c>
      <c r="I18" s="11">
        <v>22</v>
      </c>
      <c r="J18" s="11">
        <v>21</v>
      </c>
      <c r="K18" s="11">
        <v>23</v>
      </c>
      <c r="L18" s="11">
        <v>21</v>
      </c>
      <c r="M18" s="11">
        <v>22</v>
      </c>
      <c r="N18" s="12">
        <f>SUM(B18:M18)</f>
        <v>261</v>
      </c>
    </row>
    <row r="19" spans="1:14" x14ac:dyDescent="0.25">
      <c r="A19" s="13" t="s">
        <v>24</v>
      </c>
      <c r="B19" s="11">
        <v>4</v>
      </c>
      <c r="C19" s="11">
        <v>0</v>
      </c>
      <c r="D19" s="11">
        <v>0</v>
      </c>
      <c r="E19" s="11">
        <v>4</v>
      </c>
      <c r="F19" s="11">
        <v>4</v>
      </c>
      <c r="G19" s="11">
        <v>0</v>
      </c>
      <c r="H19" s="11">
        <v>3</v>
      </c>
      <c r="I19" s="11">
        <v>3</v>
      </c>
      <c r="J19" s="11">
        <v>0</v>
      </c>
      <c r="K19" s="11">
        <v>3</v>
      </c>
      <c r="L19" s="11">
        <v>0</v>
      </c>
      <c r="M19" s="11">
        <v>3</v>
      </c>
      <c r="N19" s="12">
        <f>SUM(B19:M19)</f>
        <v>24</v>
      </c>
    </row>
    <row r="20" spans="1:14" x14ac:dyDescent="0.2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4"/>
    </row>
    <row r="21" spans="1:14" x14ac:dyDescent="0.25">
      <c r="A21" s="13" t="s">
        <v>18</v>
      </c>
      <c r="B21" s="11">
        <f>IF(B19&gt;0,(B18-B19)*$B$2*8,$B$1)</f>
        <v>87356.321839080454</v>
      </c>
      <c r="C21" s="11">
        <f t="shared" ref="C21:M21" si="6">IF(C19&gt;0,(C18-C19)*$B$2*8,$B$1)</f>
        <v>100000</v>
      </c>
      <c r="D21" s="11">
        <f t="shared" si="6"/>
        <v>100000</v>
      </c>
      <c r="E21" s="11">
        <f t="shared" si="6"/>
        <v>82758.620689655174</v>
      </c>
      <c r="F21" s="11">
        <f t="shared" si="6"/>
        <v>87356.321839080454</v>
      </c>
      <c r="G21" s="11">
        <f t="shared" si="6"/>
        <v>100000</v>
      </c>
      <c r="H21" s="11">
        <f t="shared" si="6"/>
        <v>91954.022988505749</v>
      </c>
      <c r="I21" s="11">
        <f t="shared" si="6"/>
        <v>87356.321839080454</v>
      </c>
      <c r="J21" s="11">
        <f t="shared" si="6"/>
        <v>100000</v>
      </c>
      <c r="K21" s="11">
        <f t="shared" si="6"/>
        <v>91954.022988505749</v>
      </c>
      <c r="L21" s="11">
        <f t="shared" si="6"/>
        <v>100000</v>
      </c>
      <c r="M21" s="11">
        <f t="shared" si="6"/>
        <v>87356.321839080454</v>
      </c>
      <c r="N21" s="12">
        <f>SUM(B21:M21)</f>
        <v>1116091.9540229884</v>
      </c>
    </row>
    <row r="22" spans="1:14" x14ac:dyDescent="0.25">
      <c r="A22" s="13" t="s">
        <v>19</v>
      </c>
      <c r="B22" s="11">
        <f>B19*$B$3*8</f>
        <v>18390.80459770115</v>
      </c>
      <c r="C22" s="11">
        <f t="shared" ref="C22:M22" si="7">C19*$B$3*8</f>
        <v>0</v>
      </c>
      <c r="D22" s="11">
        <f t="shared" si="7"/>
        <v>0</v>
      </c>
      <c r="E22" s="11">
        <f t="shared" si="7"/>
        <v>18390.80459770115</v>
      </c>
      <c r="F22" s="11">
        <f t="shared" si="7"/>
        <v>18390.80459770115</v>
      </c>
      <c r="G22" s="11">
        <f t="shared" si="7"/>
        <v>0</v>
      </c>
      <c r="H22" s="11">
        <f t="shared" si="7"/>
        <v>13793.103448275862</v>
      </c>
      <c r="I22" s="11">
        <f t="shared" si="7"/>
        <v>13793.103448275862</v>
      </c>
      <c r="J22" s="11">
        <f t="shared" si="7"/>
        <v>0</v>
      </c>
      <c r="K22" s="11">
        <f t="shared" si="7"/>
        <v>13793.103448275862</v>
      </c>
      <c r="L22" s="11">
        <f t="shared" si="7"/>
        <v>0</v>
      </c>
      <c r="M22" s="11">
        <f t="shared" si="7"/>
        <v>13793.103448275862</v>
      </c>
      <c r="N22" s="12">
        <f t="shared" ref="N22:N24" si="8">SUM(B22:M22)</f>
        <v>110344.82758620687</v>
      </c>
    </row>
    <row r="23" spans="1:14" x14ac:dyDescent="0.25">
      <c r="A23" s="13" t="s">
        <v>20</v>
      </c>
      <c r="B23" s="11">
        <f>SUM(B21:B22)</f>
        <v>105747.1264367816</v>
      </c>
      <c r="C23" s="11">
        <f t="shared" ref="C23" si="9">SUM(C21:C22)</f>
        <v>100000</v>
      </c>
      <c r="D23" s="11">
        <f t="shared" ref="D23" si="10">SUM(D21:D22)</f>
        <v>100000</v>
      </c>
      <c r="E23" s="11">
        <f t="shared" ref="E23" si="11">SUM(E21:E22)</f>
        <v>101149.42528735632</v>
      </c>
      <c r="F23" s="11">
        <f t="shared" ref="F23" si="12">SUM(F21:F22)</f>
        <v>105747.1264367816</v>
      </c>
      <c r="G23" s="11">
        <f t="shared" ref="G23" si="13">SUM(G21:G22)</f>
        <v>100000</v>
      </c>
      <c r="H23" s="11">
        <f t="shared" ref="H23" si="14">SUM(H21:H22)</f>
        <v>105747.1264367816</v>
      </c>
      <c r="I23" s="11">
        <f t="shared" ref="I23" si="15">SUM(I21:I22)</f>
        <v>101149.42528735631</v>
      </c>
      <c r="J23" s="11">
        <f t="shared" ref="J23" si="16">SUM(J21:J22)</f>
        <v>100000</v>
      </c>
      <c r="K23" s="11">
        <f t="shared" ref="K23" si="17">SUM(K21:K22)</f>
        <v>105747.1264367816</v>
      </c>
      <c r="L23" s="11">
        <f t="shared" ref="L23" si="18">SUM(L21:L22)</f>
        <v>100000</v>
      </c>
      <c r="M23" s="11">
        <f t="shared" ref="M23" si="19">SUM(M21:M22)</f>
        <v>101149.42528735631</v>
      </c>
      <c r="N23" s="12">
        <f t="shared" si="8"/>
        <v>1226436.7816091955</v>
      </c>
    </row>
    <row r="24" spans="1:14" x14ac:dyDescent="0.25">
      <c r="A24" s="13" t="s">
        <v>21</v>
      </c>
      <c r="B24" s="11">
        <f>B23-$B$1</f>
        <v>5747.1264367816038</v>
      </c>
      <c r="C24" s="11">
        <f t="shared" ref="C24" si="20">C23-$B$1</f>
        <v>0</v>
      </c>
      <c r="D24" s="11">
        <f t="shared" ref="D24" si="21">D23-$B$1</f>
        <v>0</v>
      </c>
      <c r="E24" s="11">
        <f t="shared" ref="E24" si="22">E23-$B$1</f>
        <v>1149.4252873563237</v>
      </c>
      <c r="F24" s="11">
        <f t="shared" ref="F24" si="23">F23-$B$1</f>
        <v>5747.1264367816038</v>
      </c>
      <c r="G24" s="11">
        <f t="shared" ref="G24" si="24">G23-$B$1</f>
        <v>0</v>
      </c>
      <c r="H24" s="11">
        <f t="shared" ref="H24" si="25">H23-$B$1</f>
        <v>5747.1264367816038</v>
      </c>
      <c r="I24" s="11">
        <f t="shared" ref="I24" si="26">I23-$B$1</f>
        <v>1149.4252873563091</v>
      </c>
      <c r="J24" s="11">
        <f t="shared" ref="J24" si="27">J23-$B$1</f>
        <v>0</v>
      </c>
      <c r="K24" s="11">
        <f t="shared" ref="K24" si="28">K23-$B$1</f>
        <v>5747.1264367816038</v>
      </c>
      <c r="L24" s="11">
        <f t="shared" ref="L24" si="29">L23-$B$1</f>
        <v>0</v>
      </c>
      <c r="M24" s="11">
        <f t="shared" ref="M24" si="30">M23-$B$1</f>
        <v>1149.4252873563091</v>
      </c>
      <c r="N24" s="12">
        <f t="shared" si="8"/>
        <v>26436.781609195357</v>
      </c>
    </row>
    <row r="25" spans="1:14" ht="15.75" thickBot="1" x14ac:dyDescent="0.3">
      <c r="A25" s="15" t="s">
        <v>22</v>
      </c>
      <c r="B25" s="16">
        <f>B24/$B$1</f>
        <v>5.7471264367816036E-2</v>
      </c>
      <c r="C25" s="16">
        <f t="shared" ref="C25" si="31">C24/$B$1</f>
        <v>0</v>
      </c>
      <c r="D25" s="16">
        <f t="shared" ref="D25" si="32">D24/$B$1</f>
        <v>0</v>
      </c>
      <c r="E25" s="16">
        <f t="shared" ref="E25" si="33">E24/$B$1</f>
        <v>1.1494252873563237E-2</v>
      </c>
      <c r="F25" s="16">
        <f t="shared" ref="F25" si="34">F24/$B$1</f>
        <v>5.7471264367816036E-2</v>
      </c>
      <c r="G25" s="16">
        <f t="shared" ref="G25" si="35">G24/$B$1</f>
        <v>0</v>
      </c>
      <c r="H25" s="16">
        <f t="shared" ref="H25" si="36">H24/$B$1</f>
        <v>5.7471264367816036E-2</v>
      </c>
      <c r="I25" s="16">
        <f t="shared" ref="I25" si="37">I24/$B$1</f>
        <v>1.1494252873563092E-2</v>
      </c>
      <c r="J25" s="16">
        <f t="shared" ref="J25" si="38">J24/$B$1</f>
        <v>0</v>
      </c>
      <c r="K25" s="16">
        <f t="shared" ref="K25" si="39">K24/$B$1</f>
        <v>5.7471264367816036E-2</v>
      </c>
      <c r="L25" s="16">
        <f t="shared" ref="L25" si="40">L24/$B$1</f>
        <v>0</v>
      </c>
      <c r="M25" s="16">
        <f t="shared" ref="M25" si="41">M24/$B$1</f>
        <v>1.1494252873563092E-2</v>
      </c>
      <c r="N25" s="17">
        <f>N24/(12*$B$1)</f>
        <v>2.2030651340996132E-2</v>
      </c>
    </row>
    <row r="26" spans="1:14" ht="15.75" thickBot="1" x14ac:dyDescent="0.3"/>
    <row r="27" spans="1:14" x14ac:dyDescent="0.25">
      <c r="A27" s="3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1:14" x14ac:dyDescent="0.25">
      <c r="A28" s="6" t="s">
        <v>0</v>
      </c>
      <c r="B28" s="7" t="s">
        <v>1</v>
      </c>
      <c r="C28" s="8" t="s">
        <v>2</v>
      </c>
      <c r="D28" s="8" t="s">
        <v>3</v>
      </c>
      <c r="E28" s="7" t="s">
        <v>4</v>
      </c>
      <c r="F28" s="7" t="s">
        <v>5</v>
      </c>
      <c r="G28" s="8" t="s">
        <v>6</v>
      </c>
      <c r="H28" s="7" t="s">
        <v>7</v>
      </c>
      <c r="I28" s="7" t="s">
        <v>8</v>
      </c>
      <c r="J28" s="8" t="s">
        <v>9</v>
      </c>
      <c r="K28" s="7" t="s">
        <v>10</v>
      </c>
      <c r="L28" s="8" t="s">
        <v>11</v>
      </c>
      <c r="M28" s="7" t="s">
        <v>12</v>
      </c>
      <c r="N28" s="9" t="s">
        <v>25</v>
      </c>
    </row>
    <row r="29" spans="1:14" ht="30" x14ac:dyDescent="0.25">
      <c r="A29" s="10" t="s">
        <v>13</v>
      </c>
      <c r="B29" s="11">
        <v>23</v>
      </c>
      <c r="C29" s="11">
        <v>20</v>
      </c>
      <c r="D29" s="11">
        <v>21</v>
      </c>
      <c r="E29" s="11">
        <v>22</v>
      </c>
      <c r="F29" s="11">
        <v>23</v>
      </c>
      <c r="G29" s="11">
        <v>20</v>
      </c>
      <c r="H29" s="11">
        <v>23</v>
      </c>
      <c r="I29" s="11">
        <v>22</v>
      </c>
      <c r="J29" s="11">
        <v>21</v>
      </c>
      <c r="K29" s="11">
        <v>23</v>
      </c>
      <c r="L29" s="11">
        <v>21</v>
      </c>
      <c r="M29" s="11">
        <v>22</v>
      </c>
      <c r="N29" s="12">
        <f>SUM(B29:M29)</f>
        <v>261</v>
      </c>
    </row>
    <row r="30" spans="1:14" x14ac:dyDescent="0.25">
      <c r="A30" s="13" t="s">
        <v>24</v>
      </c>
      <c r="B30" s="11">
        <v>0</v>
      </c>
      <c r="C30" s="11">
        <v>5</v>
      </c>
      <c r="D30" s="11">
        <v>5</v>
      </c>
      <c r="E30" s="11">
        <v>0</v>
      </c>
      <c r="F30" s="11">
        <v>0</v>
      </c>
      <c r="G30" s="11">
        <v>5</v>
      </c>
      <c r="H30" s="11">
        <v>0</v>
      </c>
      <c r="I30" s="11">
        <v>0</v>
      </c>
      <c r="J30" s="11">
        <v>5</v>
      </c>
      <c r="K30" s="11">
        <v>0</v>
      </c>
      <c r="L30" s="11">
        <v>4</v>
      </c>
      <c r="M30" s="11">
        <v>0</v>
      </c>
      <c r="N30" s="12">
        <f>SUM(B30:M30)</f>
        <v>24</v>
      </c>
    </row>
    <row r="31" spans="1:14" x14ac:dyDescent="0.2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4"/>
    </row>
    <row r="32" spans="1:14" x14ac:dyDescent="0.25">
      <c r="A32" s="13" t="s">
        <v>18</v>
      </c>
      <c r="B32" s="11">
        <f>IF(B30&gt;0,(B29-B30)*$B$2*8,$B$1)</f>
        <v>100000</v>
      </c>
      <c r="C32" s="11">
        <f t="shared" ref="C32:M32" si="42">IF(C30&gt;0,(C29-C30)*$B$2*8,$B$1)</f>
        <v>68965.517241379304</v>
      </c>
      <c r="D32" s="11">
        <f t="shared" si="42"/>
        <v>73563.218390804599</v>
      </c>
      <c r="E32" s="11">
        <f t="shared" si="42"/>
        <v>100000</v>
      </c>
      <c r="F32" s="11">
        <f t="shared" si="42"/>
        <v>100000</v>
      </c>
      <c r="G32" s="11">
        <f t="shared" si="42"/>
        <v>68965.517241379304</v>
      </c>
      <c r="H32" s="11">
        <f t="shared" si="42"/>
        <v>100000</v>
      </c>
      <c r="I32" s="11">
        <f t="shared" si="42"/>
        <v>100000</v>
      </c>
      <c r="J32" s="11">
        <f t="shared" si="42"/>
        <v>73563.218390804599</v>
      </c>
      <c r="K32" s="11">
        <f t="shared" si="42"/>
        <v>100000</v>
      </c>
      <c r="L32" s="11">
        <f t="shared" si="42"/>
        <v>78160.919540229894</v>
      </c>
      <c r="M32" s="11">
        <f t="shared" si="42"/>
        <v>100000</v>
      </c>
      <c r="N32" s="12">
        <f>SUM(B32:M32)</f>
        <v>1063218.3908045976</v>
      </c>
    </row>
    <row r="33" spans="1:14" x14ac:dyDescent="0.25">
      <c r="A33" s="13" t="s">
        <v>19</v>
      </c>
      <c r="B33" s="11">
        <f>B30*$B$3*8</f>
        <v>0</v>
      </c>
      <c r="C33" s="11">
        <f t="shared" ref="C33:M33" si="43">C30*$B$3*8</f>
        <v>22988.505747126437</v>
      </c>
      <c r="D33" s="11">
        <f t="shared" si="43"/>
        <v>22988.505747126437</v>
      </c>
      <c r="E33" s="11">
        <f t="shared" si="43"/>
        <v>0</v>
      </c>
      <c r="F33" s="11">
        <f t="shared" si="43"/>
        <v>0</v>
      </c>
      <c r="G33" s="11">
        <f t="shared" si="43"/>
        <v>22988.505747126437</v>
      </c>
      <c r="H33" s="11">
        <f t="shared" si="43"/>
        <v>0</v>
      </c>
      <c r="I33" s="11">
        <f t="shared" si="43"/>
        <v>0</v>
      </c>
      <c r="J33" s="11">
        <f t="shared" si="43"/>
        <v>22988.505747126437</v>
      </c>
      <c r="K33" s="11">
        <f t="shared" si="43"/>
        <v>0</v>
      </c>
      <c r="L33" s="11">
        <f t="shared" si="43"/>
        <v>18390.80459770115</v>
      </c>
      <c r="M33" s="11">
        <f t="shared" si="43"/>
        <v>0</v>
      </c>
      <c r="N33" s="12">
        <f t="shared" ref="N33:N35" si="44">SUM(B33:M33)</f>
        <v>110344.8275862069</v>
      </c>
    </row>
    <row r="34" spans="1:14" x14ac:dyDescent="0.25">
      <c r="A34" s="13" t="s">
        <v>20</v>
      </c>
      <c r="B34" s="11">
        <f>SUM(B32:B33)</f>
        <v>100000</v>
      </c>
      <c r="C34" s="11">
        <f t="shared" ref="C34" si="45">SUM(C32:C33)</f>
        <v>91954.022988505749</v>
      </c>
      <c r="D34" s="11">
        <f t="shared" ref="D34" si="46">SUM(D32:D33)</f>
        <v>96551.724137931044</v>
      </c>
      <c r="E34" s="11">
        <f t="shared" ref="E34" si="47">SUM(E32:E33)</f>
        <v>100000</v>
      </c>
      <c r="F34" s="11">
        <f t="shared" ref="F34" si="48">SUM(F32:F33)</f>
        <v>100000</v>
      </c>
      <c r="G34" s="11">
        <f t="shared" ref="G34" si="49">SUM(G32:G33)</f>
        <v>91954.022988505749</v>
      </c>
      <c r="H34" s="11">
        <f t="shared" ref="H34" si="50">SUM(H32:H33)</f>
        <v>100000</v>
      </c>
      <c r="I34" s="11">
        <f t="shared" ref="I34" si="51">SUM(I32:I33)</f>
        <v>100000</v>
      </c>
      <c r="J34" s="11">
        <f t="shared" ref="J34" si="52">SUM(J32:J33)</f>
        <v>96551.724137931044</v>
      </c>
      <c r="K34" s="11">
        <f t="shared" ref="K34" si="53">SUM(K32:K33)</f>
        <v>100000</v>
      </c>
      <c r="L34" s="11">
        <f t="shared" ref="L34" si="54">SUM(L32:L33)</f>
        <v>96551.724137931044</v>
      </c>
      <c r="M34" s="11">
        <f t="shared" ref="M34" si="55">SUM(M32:M33)</f>
        <v>100000</v>
      </c>
      <c r="N34" s="12">
        <f t="shared" si="44"/>
        <v>1173563.2183908047</v>
      </c>
    </row>
    <row r="35" spans="1:14" x14ac:dyDescent="0.25">
      <c r="A35" s="13" t="s">
        <v>21</v>
      </c>
      <c r="B35" s="11">
        <f>B34-$B$1</f>
        <v>0</v>
      </c>
      <c r="C35" s="11">
        <f t="shared" ref="C35" si="56">C34-$B$1</f>
        <v>-8045.9770114942512</v>
      </c>
      <c r="D35" s="11">
        <f t="shared" ref="D35" si="57">D34-$B$1</f>
        <v>-3448.2758620689565</v>
      </c>
      <c r="E35" s="11">
        <f t="shared" ref="E35" si="58">E34-$B$1</f>
        <v>0</v>
      </c>
      <c r="F35" s="11">
        <f t="shared" ref="F35" si="59">F34-$B$1</f>
        <v>0</v>
      </c>
      <c r="G35" s="11">
        <f t="shared" ref="G35" si="60">G34-$B$1</f>
        <v>-8045.9770114942512</v>
      </c>
      <c r="H35" s="11">
        <f t="shared" ref="H35" si="61">H34-$B$1</f>
        <v>0</v>
      </c>
      <c r="I35" s="11">
        <f t="shared" ref="I35" si="62">I34-$B$1</f>
        <v>0</v>
      </c>
      <c r="J35" s="11">
        <f t="shared" ref="J35" si="63">J34-$B$1</f>
        <v>-3448.2758620689565</v>
      </c>
      <c r="K35" s="11">
        <f t="shared" ref="K35" si="64">K34-$B$1</f>
        <v>0</v>
      </c>
      <c r="L35" s="11">
        <f t="shared" ref="L35" si="65">L34-$B$1</f>
        <v>-3448.2758620689565</v>
      </c>
      <c r="M35" s="11">
        <f t="shared" ref="M35" si="66">M34-$B$1</f>
        <v>0</v>
      </c>
      <c r="N35" s="12">
        <f t="shared" si="44"/>
        <v>-26436.781609195372</v>
      </c>
    </row>
    <row r="36" spans="1:14" ht="15.75" thickBot="1" x14ac:dyDescent="0.3">
      <c r="A36" s="15" t="s">
        <v>22</v>
      </c>
      <c r="B36" s="16">
        <f>B35/$B$1</f>
        <v>0</v>
      </c>
      <c r="C36" s="16">
        <f t="shared" ref="C36" si="67">C35/$B$1</f>
        <v>-8.0459770114942514E-2</v>
      </c>
      <c r="D36" s="16">
        <f t="shared" ref="D36" si="68">D35/$B$1</f>
        <v>-3.4482758620689564E-2</v>
      </c>
      <c r="E36" s="16">
        <f t="shared" ref="E36" si="69">E35/$B$1</f>
        <v>0</v>
      </c>
      <c r="F36" s="16">
        <f t="shared" ref="F36" si="70">F35/$B$1</f>
        <v>0</v>
      </c>
      <c r="G36" s="16">
        <f t="shared" ref="G36" si="71">G35/$B$1</f>
        <v>-8.0459770114942514E-2</v>
      </c>
      <c r="H36" s="16">
        <f t="shared" ref="H36" si="72">H35/$B$1</f>
        <v>0</v>
      </c>
      <c r="I36" s="16">
        <f t="shared" ref="I36" si="73">I35/$B$1</f>
        <v>0</v>
      </c>
      <c r="J36" s="16">
        <f t="shared" ref="J36" si="74">J35/$B$1</f>
        <v>-3.4482758620689564E-2</v>
      </c>
      <c r="K36" s="16">
        <f t="shared" ref="K36" si="75">K35/$B$1</f>
        <v>0</v>
      </c>
      <c r="L36" s="16">
        <f t="shared" ref="L36" si="76">L35/$B$1</f>
        <v>-3.4482758620689564E-2</v>
      </c>
      <c r="M36" s="16">
        <f t="shared" ref="M36" si="77">M35/$B$1</f>
        <v>0</v>
      </c>
      <c r="N36" s="17">
        <f>N35/(12*$B$1)</f>
        <v>-2.2030651340996143E-2</v>
      </c>
    </row>
    <row r="38" spans="1:14" x14ac:dyDescent="0.25">
      <c r="A38" s="19" t="s">
        <v>29</v>
      </c>
    </row>
    <row r="39" spans="1:14" x14ac:dyDescent="0.25">
      <c r="A39" s="18" t="s">
        <v>30</v>
      </c>
    </row>
  </sheetData>
  <pageMargins left="0.7" right="0.7" top="0.56781250000000005" bottom="0.47249999999999998" header="0.3" footer="0.3"/>
  <pageSetup paperSize="9" scale="85" orientation="landscape" r:id="rId1"/>
  <headerFooter>
    <oddHeader>&amp;C&amp;"-,Félkövér"ALAPBÉR ÉS TÁVOLLÉTI DÍJ SZÁMÍTÁSÁNAK PROBLÉMÁI</oddHeader>
    <oddFooter>&amp;Cwww.forintsoft.hu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szabadsag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Dénes</dc:creator>
  <cp:lastModifiedBy>Kovács Dénes</cp:lastModifiedBy>
  <cp:lastPrinted>2013-02-03T13:47:32Z</cp:lastPrinted>
  <dcterms:created xsi:type="dcterms:W3CDTF">2013-02-03T11:54:59Z</dcterms:created>
  <dcterms:modified xsi:type="dcterms:W3CDTF">2013-02-03T13:48:41Z</dcterms:modified>
</cp:coreProperties>
</file>